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工作\凌龙项目\单仪器双通道电缸桌面版\离线式F型桌面式单仪器双工位电缸版\"/>
    </mc:Choice>
  </mc:AlternateContent>
  <xr:revisionPtr revIDLastSave="0" documentId="13_ncr:1_{AB421983-D56E-4AAA-844D-95BD700D8EBD}" xr6:coauthVersionLast="47" xr6:coauthVersionMax="47" xr10:uidLastSave="{00000000-0000-0000-0000-000000000000}"/>
  <bookViews>
    <workbookView minimized="1" xWindow="1380" yWindow="1308" windowWidth="30036" windowHeight="17868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1" l="1"/>
  <c r="O6" i="1"/>
  <c r="Q5" i="1"/>
  <c r="O5" i="1"/>
  <c r="Q4" i="1"/>
  <c r="O4" i="1"/>
  <c r="Q3" i="1"/>
  <c r="O3" i="1"/>
  <c r="R2" i="1"/>
  <c r="I11" i="1" s="1"/>
  <c r="Q2" i="1"/>
  <c r="P2" i="1"/>
  <c r="I7" i="1" s="1"/>
  <c r="O2" i="1"/>
  <c r="O10" i="1" l="1"/>
  <c r="O11" i="1" s="1"/>
  <c r="F7" i="1" s="1"/>
  <c r="Q10" i="1"/>
  <c r="F10" i="1" s="1"/>
  <c r="F6" i="1"/>
  <c r="Q11" i="1"/>
  <c r="F11" i="1" s="1"/>
  <c r="I6" i="1"/>
  <c r="I10" i="1"/>
</calcChain>
</file>

<file path=xl/sharedStrings.xml><?xml version="1.0" encoding="utf-8"?>
<sst xmlns="http://schemas.openxmlformats.org/spreadsheetml/2006/main" count="33" uniqueCount="17">
  <si>
    <t>LK3U/ZK3U系列
RS485-1/RS485-2通讯口参数设定</t>
  </si>
  <si>
    <t>RS485-1协议选择</t>
  </si>
  <si>
    <t>波特率选择</t>
  </si>
  <si>
    <t>停止位</t>
  </si>
  <si>
    <t>奇偶校验</t>
  </si>
  <si>
    <t>数据长</t>
  </si>
  <si>
    <t>D8400/D8420数值</t>
  </si>
  <si>
    <t>D8401/D8421数值</t>
  </si>
  <si>
    <t>1位</t>
  </si>
  <si>
    <t>奇校验</t>
  </si>
  <si>
    <t>8位</t>
  </si>
  <si>
    <t>10进制</t>
  </si>
  <si>
    <t>16进制</t>
  </si>
  <si>
    <t>K</t>
  </si>
  <si>
    <t>H</t>
  </si>
  <si>
    <t>无校验</t>
  </si>
  <si>
    <t>MODBUS-RTU主站协议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</si>
</sst>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36"/>
      <color theme="1"/>
      <name val="黑体"/>
      <charset val="134"/>
    </font>
    <font>
      <sz val="20"/>
      <color theme="1"/>
      <name val="黑体"/>
      <charset val="134"/>
    </font>
    <font>
      <sz val="20"/>
      <color rgb="FFFF0000"/>
      <name val="黑体"/>
      <charset val="134"/>
    </font>
    <font>
      <sz val="20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369570</xdr:colOff>
      <xdr:row>1</xdr:row>
      <xdr:rowOff>46355</xdr:rowOff>
    </xdr:from>
    <xdr:to>
      <xdr:col>0</xdr:col>
      <xdr:colOff>2195195</xdr:colOff>
      <xdr:row>3</xdr:row>
      <xdr:rowOff>429260</xdr:rowOff>
    </xdr:to>
    <xdr:pic>
      <xdr:nvPicPr>
        <xdr:cNvPr id="2" name="图片 1" descr="E:\PCB (Cx-201505272221)\mine\LK贴纸\92524领控科技1111.png92524领控科技111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69570" y="325755"/>
          <a:ext cx="1825625" cy="144970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11</xdr:row>
      <xdr:rowOff>109855</xdr:rowOff>
    </xdr:from>
    <xdr:to>
      <xdr:col>13</xdr:col>
      <xdr:colOff>29845</xdr:colOff>
      <xdr:row>88</xdr:row>
      <xdr:rowOff>119380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5" y="4516755"/>
          <a:ext cx="10996930" cy="137001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zoomScale="55" zoomScaleNormal="55" workbookViewId="0">
      <selection activeCell="B10" sqref="B10:B11"/>
    </sheetView>
  </sheetViews>
  <sheetFormatPr defaultColWidth="9" defaultRowHeight="14.4" x14ac:dyDescent="0.25"/>
  <cols>
    <col min="1" max="1" width="33.88671875" style="1" customWidth="1"/>
    <col min="2" max="2" width="19.109375" style="1" customWidth="1"/>
    <col min="3" max="3" width="15.88671875" style="1" customWidth="1"/>
    <col min="4" max="4" width="16.109375" style="1" customWidth="1"/>
    <col min="5" max="5" width="14.77734375" style="1" customWidth="1"/>
    <col min="6" max="6" width="6.44140625" style="1" customWidth="1"/>
    <col min="7" max="7" width="11.33203125" style="1" customWidth="1"/>
    <col min="8" max="8" width="12" style="1" customWidth="1"/>
    <col min="9" max="9" width="14.21875" style="1" customWidth="1"/>
    <col min="10" max="10" width="1.21875" style="1" customWidth="1"/>
    <col min="11" max="11" width="11.88671875" style="1" customWidth="1"/>
    <col min="12" max="12" width="9" style="1" hidden="1" customWidth="1"/>
    <col min="13" max="13" width="20.21875" style="1" hidden="1" customWidth="1"/>
    <col min="14" max="14" width="9.5546875" style="1" customWidth="1"/>
    <col min="15" max="19" width="9.5546875" style="1" hidden="1" customWidth="1"/>
    <col min="20" max="21" width="9.5546875" style="1" customWidth="1"/>
    <col min="22" max="16384" width="9" style="1"/>
  </cols>
  <sheetData>
    <row r="1" spans="1:18" ht="22.05" customHeight="1" x14ac:dyDescent="0.25"/>
    <row r="2" spans="1:18" ht="46.05" customHeight="1" x14ac:dyDescent="0.25">
      <c r="A2" s="2"/>
      <c r="B2" s="9" t="s">
        <v>0</v>
      </c>
      <c r="C2" s="9"/>
      <c r="D2" s="9"/>
      <c r="E2" s="9"/>
      <c r="F2" s="9"/>
      <c r="G2" s="9"/>
      <c r="H2" s="9"/>
      <c r="I2" s="9"/>
      <c r="J2" s="9"/>
      <c r="K2" s="9"/>
      <c r="O2" s="1">
        <f>_xlfn.SWITCH(A6,"三菱编程口协议",0,"RS自由通讯协议",4096,"MODBUS-RTU从站协议",12288,"MODBUS-RTU主站协议",12288,,0)</f>
        <v>12288</v>
      </c>
      <c r="P2" s="1">
        <f>_xlfn.SWITCH(A6,"三菱编程口协议",0,"RS自由通讯协议",0,"MODBUS-RTU从站协议",1,"MODBUS-RTU主站协议",0,,0)</f>
        <v>0</v>
      </c>
      <c r="Q2" s="1">
        <f>_xlfn.SWITCH(A10,"三菱编程口协议",0,"RS2自由通讯协议",4096,"MODBUS-RTU从站协议",12288,"MODBUS-RTU主站协议",12288,,0)</f>
        <v>12288</v>
      </c>
      <c r="R2" s="1">
        <f>_xlfn.SWITCH(A10,"三菱编程口协议",0,"RS2自由通讯协议",0,"MODBUS-RTU从站协议",1,"MODBUS-RTU主站协议",0,,0)</f>
        <v>0</v>
      </c>
    </row>
    <row r="3" spans="1:18" ht="37.950000000000003" customHeight="1" x14ac:dyDescent="0.25">
      <c r="A3" s="2"/>
      <c r="B3" s="9"/>
      <c r="C3" s="9"/>
      <c r="D3" s="9"/>
      <c r="E3" s="9"/>
      <c r="F3" s="9"/>
      <c r="G3" s="9"/>
      <c r="H3" s="9"/>
      <c r="I3" s="9"/>
      <c r="J3" s="9"/>
      <c r="K3" s="9"/>
      <c r="O3" s="1">
        <f>_xlfn.SWITCH(B6,300,48,600,64,1200,80,2400,96,4800,112,9600,128,19200,144,38400,160,57600,176,115200,192,,0)</f>
        <v>128</v>
      </c>
      <c r="Q3" s="1">
        <f>_xlfn.SWITCH(B10,300,48,600,64,1200,80,2400,96,4800,112,9600,128,19200,144,38400,160,57600,176,115200,192,,0)</f>
        <v>128</v>
      </c>
    </row>
    <row r="4" spans="1:18" ht="39" customHeight="1" x14ac:dyDescent="0.25">
      <c r="A4" s="2"/>
      <c r="B4" s="9"/>
      <c r="C4" s="9"/>
      <c r="D4" s="9"/>
      <c r="E4" s="9"/>
      <c r="F4" s="9"/>
      <c r="G4" s="9"/>
      <c r="H4" s="9"/>
      <c r="I4" s="9"/>
      <c r="J4" s="9"/>
      <c r="K4" s="9"/>
      <c r="O4" s="1">
        <f>_xlfn.SWITCH(C6,,0,"1位",0,"2位",8)</f>
        <v>0</v>
      </c>
      <c r="Q4" s="1">
        <f>_xlfn.SWITCH(C10,,0,"1位",0,"2位",8)</f>
        <v>0</v>
      </c>
    </row>
    <row r="5" spans="1:18" ht="36" customHeight="1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6" t="s">
        <v>6</v>
      </c>
      <c r="G5" s="6"/>
      <c r="H5" s="6"/>
      <c r="I5" s="6" t="s">
        <v>7</v>
      </c>
      <c r="J5" s="6"/>
      <c r="K5" s="6"/>
      <c r="O5" s="1">
        <f>_xlfn.SWITCH(D6,,0,"无校验",0,"奇校验",2,"偶校验",6)</f>
        <v>2</v>
      </c>
      <c r="Q5" s="1">
        <f>_xlfn.SWITCH(D10,,0,"无校验",0,"奇校验",2,"偶校验",6)</f>
        <v>0</v>
      </c>
    </row>
    <row r="6" spans="1:18" ht="27" customHeight="1" x14ac:dyDescent="0.25">
      <c r="A6" s="8" t="s">
        <v>16</v>
      </c>
      <c r="B6" s="8">
        <v>9600</v>
      </c>
      <c r="C6" s="8" t="s">
        <v>8</v>
      </c>
      <c r="D6" s="8" t="s">
        <v>9</v>
      </c>
      <c r="E6" s="8" t="s">
        <v>10</v>
      </c>
      <c r="F6" s="7" t="str">
        <f>O7&amp;O10</f>
        <v>K12419</v>
      </c>
      <c r="G6" s="7"/>
      <c r="H6" s="4" t="s">
        <v>11</v>
      </c>
      <c r="I6" s="7" t="str">
        <f>O7&amp;P2</f>
        <v>K0</v>
      </c>
      <c r="J6" s="7"/>
      <c r="K6" s="4" t="s">
        <v>11</v>
      </c>
      <c r="O6" s="1">
        <f>_xlfn.SWITCH(E6,,0,"7位",0,"8位",1)</f>
        <v>1</v>
      </c>
      <c r="Q6" s="1">
        <f>_xlfn.SWITCH(E10,,0,"7位",0,"8位",1)</f>
        <v>1</v>
      </c>
    </row>
    <row r="7" spans="1:18" ht="27" customHeight="1" x14ac:dyDescent="0.25">
      <c r="A7" s="8"/>
      <c r="B7" s="8"/>
      <c r="C7" s="8"/>
      <c r="D7" s="8"/>
      <c r="E7" s="8"/>
      <c r="F7" s="7" t="str">
        <f>O9&amp;O11</f>
        <v>H3083</v>
      </c>
      <c r="G7" s="7"/>
      <c r="H7" s="4" t="s">
        <v>12</v>
      </c>
      <c r="I7" s="7" t="str">
        <f>O9&amp;P2</f>
        <v>H0</v>
      </c>
      <c r="J7" s="7"/>
      <c r="K7" s="4" t="s">
        <v>12</v>
      </c>
      <c r="O7" s="1" t="s">
        <v>13</v>
      </c>
    </row>
    <row r="8" spans="1:18" ht="27" customHeight="1" x14ac:dyDescent="0.25"/>
    <row r="9" spans="1:18" ht="34.049999999999997" customHeight="1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6" t="s">
        <v>6</v>
      </c>
      <c r="G9" s="6"/>
      <c r="H9" s="6"/>
      <c r="I9" s="6" t="s">
        <v>7</v>
      </c>
      <c r="J9" s="6"/>
      <c r="K9" s="6"/>
      <c r="O9" s="1" t="s">
        <v>14</v>
      </c>
    </row>
    <row r="10" spans="1:18" ht="25.8" x14ac:dyDescent="0.25">
      <c r="A10" s="8" t="s">
        <v>16</v>
      </c>
      <c r="B10" s="8">
        <v>9600</v>
      </c>
      <c r="C10" s="8" t="s">
        <v>8</v>
      </c>
      <c r="D10" s="8" t="s">
        <v>15</v>
      </c>
      <c r="E10" s="8" t="s">
        <v>10</v>
      </c>
      <c r="F10" s="7" t="str">
        <f>O7&amp;Q10</f>
        <v>K12417</v>
      </c>
      <c r="G10" s="7"/>
      <c r="H10" s="4" t="s">
        <v>11</v>
      </c>
      <c r="I10" s="7" t="str">
        <f>O7&amp;R2</f>
        <v>K0</v>
      </c>
      <c r="J10" s="7"/>
      <c r="K10" s="4" t="s">
        <v>11</v>
      </c>
      <c r="O10" s="5">
        <f>SUM(O2:O6)</f>
        <v>12419</v>
      </c>
      <c r="Q10" s="1">
        <f>SUM(Q2:Q6)</f>
        <v>12417</v>
      </c>
    </row>
    <row r="11" spans="1:18" ht="25.8" x14ac:dyDescent="0.25">
      <c r="A11" s="8"/>
      <c r="B11" s="8"/>
      <c r="C11" s="8"/>
      <c r="D11" s="8"/>
      <c r="E11" s="8"/>
      <c r="F11" s="7" t="str">
        <f>O9&amp;Q11</f>
        <v>H3081</v>
      </c>
      <c r="G11" s="7"/>
      <c r="H11" s="4" t="s">
        <v>12</v>
      </c>
      <c r="I11" s="7" t="str">
        <f>O9&amp;R2</f>
        <v>H0</v>
      </c>
      <c r="J11" s="7"/>
      <c r="K11" s="4" t="s">
        <v>12</v>
      </c>
      <c r="O11" s="5" t="str">
        <f>DEC2HEX(O10,4)</f>
        <v>3083</v>
      </c>
      <c r="Q11" s="5" t="str">
        <f>DEC2HEX(Q10,4)</f>
        <v>3081</v>
      </c>
    </row>
  </sheetData>
  <sheetProtection password="C9AC" sheet="1" objects="1" selectLockedCells="1"/>
  <mergeCells count="23">
    <mergeCell ref="D6:D7"/>
    <mergeCell ref="D10:D11"/>
    <mergeCell ref="E6:E7"/>
    <mergeCell ref="E10:E11"/>
    <mergeCell ref="B2:K4"/>
    <mergeCell ref="A6:A7"/>
    <mergeCell ref="A10:A11"/>
    <mergeCell ref="B6:B7"/>
    <mergeCell ref="B10:B11"/>
    <mergeCell ref="C6:C7"/>
    <mergeCell ref="C10:C11"/>
    <mergeCell ref="F9:H9"/>
    <mergeCell ref="I9:K9"/>
    <mergeCell ref="F10:G10"/>
    <mergeCell ref="I10:J10"/>
    <mergeCell ref="F11:G11"/>
    <mergeCell ref="I11:J11"/>
    <mergeCell ref="F5:H5"/>
    <mergeCell ref="I5:K5"/>
    <mergeCell ref="F6:G6"/>
    <mergeCell ref="I6:J6"/>
    <mergeCell ref="F7:G7"/>
    <mergeCell ref="I7:J7"/>
  </mergeCells>
  <phoneticPr fontId="5" type="noConversion"/>
  <dataValidations count="6">
    <dataValidation type="list" allowBlank="1" showInputMessage="1" showErrorMessage="1" sqref="C6 C10" xr:uid="{00000000-0002-0000-0000-000000000000}">
      <formula1>"1位,2位"</formula1>
    </dataValidation>
    <dataValidation type="list" allowBlank="1" showInputMessage="1" showErrorMessage="1" sqref="B6 B10" xr:uid="{00000000-0002-0000-0000-000001000000}">
      <formula1>"300,600,1200,2400,4800,9600,19200,38400,57600,115200"</formula1>
    </dataValidation>
    <dataValidation type="list" allowBlank="1" showInputMessage="1" showErrorMessage="1" sqref="E6 E10" xr:uid="{00000000-0002-0000-0000-000002000000}">
      <formula1>"7位,8位"</formula1>
    </dataValidation>
    <dataValidation type="list" allowBlank="1" showInputMessage="1" showErrorMessage="1" sqref="D6 D10" xr:uid="{00000000-0002-0000-0000-000003000000}">
      <formula1>"无校验,奇校验,偶校验"</formula1>
    </dataValidation>
    <dataValidation type="list" allowBlank="1" showInputMessage="1" showErrorMessage="1" sqref="A6:A7" xr:uid="{00000000-0002-0000-0000-000004000000}">
      <formula1>"RS自由通讯协议,MODBUS-RTU从站协议,MODBUS-RTU主站协议"</formula1>
    </dataValidation>
    <dataValidation type="list" allowBlank="1" showInputMessage="1" showErrorMessage="1" sqref="A10:A11" xr:uid="{00000000-0002-0000-0000-000005000000}">
      <formula1>"RS2自由通讯协议,MODBUS-RTU从站协议,MODBUS-RTU主站协议"</formula1>
    </dataValidation>
  </dataValidation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 qi</cp:lastModifiedBy>
  <dcterms:created xsi:type="dcterms:W3CDTF">2019-07-30T06:40:00Z</dcterms:created>
  <dcterms:modified xsi:type="dcterms:W3CDTF">2024-08-30T09:08:16Z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